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28" windowWidth="10992" windowHeight="6648" activeTab="1"/>
  </bookViews>
  <sheets>
    <sheet name="variance" sheetId="1" r:id="rId1"/>
    <sheet name="non-rel graph" sheetId="2" r:id="rId2"/>
    <sheet name="non-rel" sheetId="3" r:id="rId3"/>
    <sheet name="var graph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<sst xmlns="http://schemas.openxmlformats.org/spreadsheetml/2006/main" count="22" uniqueCount="21">
  <si>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# males</t>
  </si>
  <si>
    <t>mean</t>
  </si>
  <si>
    <t>mean % of cubs</t>
  </si>
  <si>
    <t>SD</t>
  </si>
  <si>
    <t>Packer vars</t>
  </si>
  <si>
    <t>var</t>
  </si>
  <si>
    <t>var/overall mean sq</t>
  </si>
  <si>
    <t>var/mean sq group</t>
  </si>
  <si>
    <t>var/meansq</t>
  </si>
  <si>
    <t>SD/mean</t>
  </si>
  <si>
    <t>scaled to match Packer</t>
  </si>
  <si>
    <t>var/total cubs</t>
  </si>
  <si>
    <t>var/total cubs^2</t>
  </si>
  <si>
    <t>% of cubs</t>
  </si>
  <si>
    <t>var % cubs</t>
  </si>
  <si>
    <t>var%/mean%^2</t>
  </si>
  <si>
    <t>var%/mean^2</t>
  </si>
  <si>
    <t>coalition size</t>
  </si>
  <si>
    <t>4 to 9</t>
  </si>
  <si>
    <t>% non-relatives</t>
  </si>
  <si>
    <t>% of males lacking related partners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</si>
</sst>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 textRotation="90"/>
    </xf>
    <xf numFmtId="2" fontId="0" fillId="0" borderId="0" xfId="0" applyNumberFormat="1" applyAlignment="1">
      <alignment textRotation="90"/>
    </xf>
    <xf numFmtId="0" fontId="1" fillId="0" borderId="0" xfId="0" applyNumberFormat="1" applyFont="1" applyAlignment="1">
      <alignment textRotation="9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'non-rel'!$B$1</c:f>
              <c:strCache>
                <c:ptCount val="1"/>
                <c:pt idx="0">
                  <c:v>% non-relatives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'non-rel'!$B$2:$B$4</c:f>
              <c:numCache>
                <c:ptCount val="3"/>
                <c:pt idx="0">
                  <c:v>67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'non-rel'!$C$1</c:f>
              <c:strCache>
                <c:ptCount val="1"/>
                <c:pt idx="0">
                  <c:v>% of males lacking related partners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'non-rel'!$A$2:$A$4</c:f>
              <c:strCache>
                <c:ptCount val="3"/>
                <c:pt idx="0">
                  <c:v>2</c:v>
                </c:pt>
                <c:pt idx="1">
                  <c:v>3</c:v>
                </c:pt>
                <c:pt idx="2">
                  <c:v>4 to 9</c:v>
                </c:pt>
              </c:strCache>
            </c:strRef>
          </c:cat>
          <c:val>
            <c:numRef>
              <c:f>'non-rel'!$C$2:$C$4</c:f>
              <c:numCache>
                <c:ptCount val="3"/>
                <c:pt idx="0">
                  <c:v>67</c:v>
                </c:pt>
                <c:pt idx="1">
                  <c:v>33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Non-relatives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standardized variance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0.25"/>
            <c:backward val="0.25"/>
            <c:dispEq val="0"/>
            <c:dispRSqr val="1"/>
            <c:trendlineLbl>
              <c:numFmt formatCode="General" sourceLinked="1"/>
            </c:trendlineLbl>
          </c:trendline>
          <c:xVal>
            <c:numRef>
              <c:f>variance!$A$2:$A$8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variance!$M$2:$M$8</c:f>
              <c:numCache>
                <c:ptCount val="7"/>
                <c:pt idx="0">
                  <c:v>0.01652892561983471</c:v>
                </c:pt>
                <c:pt idx="1">
                  <c:v>0.04081632653061224</c:v>
                </c:pt>
                <c:pt idx="2">
                  <c:v>0.08</c:v>
                </c:pt>
                <c:pt idx="3">
                  <c:v>0.72</c:v>
                </c:pt>
                <c:pt idx="4">
                  <c:v>0.7959183673469388</c:v>
                </c:pt>
                <c:pt idx="5">
                  <c:v>0.8698224852071007</c:v>
                </c:pt>
                <c:pt idx="6">
                  <c:v>1.0699588477366255</c:v>
                </c:pt>
              </c:numCache>
            </c:numRef>
          </c:yVal>
          <c:smooth val="0"/>
        </c:ser>
        <c:axId val="16694224"/>
        <c:axId val="16030289"/>
      </c:scatterChart>
      <c:valAx>
        <c:axId val="16694224"/>
        <c:scaling>
          <c:orientation val="minMax"/>
          <c:max val="4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Coalition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crossBetween val="midCat"/>
        <c:dispUnits/>
        <c:majorUnit val="1"/>
      </c:val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Standardized Variance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ygott%20et%20al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 males vs var (2)"/>
      <sheetName val="Sheet6"/>
      <sheetName val="cubspermale"/>
      <sheetName val="Sheet2"/>
      <sheetName val="Sheet1"/>
      <sheetName val="yearlings histo"/>
      <sheetName val="tenure histo"/>
      <sheetName val="females histo"/>
      <sheetName val="yearlings"/>
      <sheetName val="females"/>
      <sheetName val="tenure"/>
      <sheetName val="# males vs var"/>
      <sheetName val="st var"/>
    </sheetNames>
    <sheetDataSet>
      <sheetData sheetId="12">
        <row r="2">
          <cell r="A2">
            <v>2</v>
          </cell>
          <cell r="M2">
            <v>0.01652892561983471</v>
          </cell>
        </row>
        <row r="3">
          <cell r="A3">
            <v>2</v>
          </cell>
          <cell r="M3">
            <v>0.04081632653061224</v>
          </cell>
        </row>
        <row r="4">
          <cell r="A4">
            <v>2</v>
          </cell>
          <cell r="M4">
            <v>0.08</v>
          </cell>
        </row>
        <row r="5">
          <cell r="A5">
            <v>2</v>
          </cell>
          <cell r="M5">
            <v>0.72</v>
          </cell>
        </row>
        <row r="6">
          <cell r="A6">
            <v>3</v>
          </cell>
          <cell r="M6">
            <v>0.7959183673469388</v>
          </cell>
        </row>
        <row r="7">
          <cell r="A7">
            <v>3</v>
          </cell>
          <cell r="M7">
            <v>0.8698224852071007</v>
          </cell>
        </row>
        <row r="8">
          <cell r="A8">
            <v>4</v>
          </cell>
          <cell r="M8">
            <v>1.0699588477366255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G18" sqref="G18"/>
    </sheetView>
  </sheetViews>
  <sheetFormatPr defaultColWidth="9.140625" defaultRowHeight="12.75"/>
  <cols>
    <col min="1" max="1" width="3.28125" style="4" customWidth="1"/>
    <col min="2" max="2" width="4.00390625" style="4" customWidth="1"/>
    <col min="3" max="5" width="2.00390625" style="4" customWidth="1"/>
    <col min="6" max="7" width="5.57421875" style="5" customWidth="1"/>
    <col min="8" max="8" width="4.57421875" style="5" customWidth="1"/>
    <col min="9" max="9" width="6.00390625" style="6" customWidth="1"/>
    <col min="10" max="10" width="5.57421875" style="5" customWidth="1"/>
    <col min="11" max="25" width="4.57421875" style="5" customWidth="1"/>
    <col min="26" max="16384" width="8.8515625" style="4" customWidth="1"/>
  </cols>
  <sheetData>
    <row r="1" spans="1:25" s="1" customFormat="1" ht="108">
      <c r="A1" s="1" t="s">
        <v>0</v>
      </c>
      <c r="F1" s="2" t="s">
        <v>1</v>
      </c>
      <c r="G1" s="2" t="s">
        <v>2</v>
      </c>
      <c r="H1" s="2" t="s">
        <v>3</v>
      </c>
      <c r="I1" s="3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/>
      <c r="T1" s="2"/>
      <c r="U1" s="2"/>
      <c r="V1" s="2" t="s">
        <v>2</v>
      </c>
      <c r="W1" s="2" t="s">
        <v>14</v>
      </c>
      <c r="X1" s="2" t="s">
        <v>15</v>
      </c>
      <c r="Y1" s="2" t="s">
        <v>16</v>
      </c>
    </row>
    <row r="2" spans="1:25" ht="12.75">
      <c r="A2" s="4">
        <v>2</v>
      </c>
      <c r="B2" s="4">
        <v>6</v>
      </c>
      <c r="C2" s="4">
        <v>5</v>
      </c>
      <c r="F2" s="5">
        <f>AVERAGE(B2:E2)</f>
        <v>5.5</v>
      </c>
      <c r="G2" s="5">
        <f>F2/SUM(B2:E2)</f>
        <v>0.5</v>
      </c>
      <c r="H2" s="5">
        <f aca="true" t="shared" si="0" ref="H2:H8">STDEV(B2:E2)</f>
        <v>0.7071067811865476</v>
      </c>
      <c r="I2" s="6">
        <v>0.005</v>
      </c>
      <c r="J2" s="5">
        <f>VAR(B2:E2)</f>
        <v>0.5</v>
      </c>
      <c r="K2" s="5">
        <f>J2/(F$10^2)</f>
        <v>0.026627218934911247</v>
      </c>
      <c r="L2" s="5">
        <f>J2/((AVERAGE(B$2:C$5))^2)</f>
        <v>0.02</v>
      </c>
      <c r="M2" s="5">
        <f>J2/(F2^2)</f>
        <v>0.01652892561983471</v>
      </c>
      <c r="N2" s="5">
        <f>H2/F2</f>
        <v>0.128564869306645</v>
      </c>
      <c r="O2" s="5">
        <f>(M2/MAX(M2:M8))*0.8</f>
        <v>0.012358550540368723</v>
      </c>
      <c r="P2" s="5">
        <f>J2/SUM(B2:E2)</f>
        <v>0.045454545454545456</v>
      </c>
      <c r="Q2" s="5">
        <f>J2/(SUM(B2:E2)^2)</f>
        <v>0.004132231404958678</v>
      </c>
      <c r="R2" s="5">
        <f>B2/SUM($B2:$C2)</f>
        <v>0.5454545454545454</v>
      </c>
      <c r="S2" s="5">
        <f>C2/SUM($B2:$C2)</f>
        <v>0.45454545454545453</v>
      </c>
      <c r="V2" s="5">
        <f>AVERAGE(R2:U2)</f>
        <v>0.5</v>
      </c>
      <c r="W2" s="5">
        <f>VAR(R2:U2)</f>
        <v>0.004132231404958553</v>
      </c>
      <c r="X2" s="5">
        <f>W2/(V2^2)</f>
        <v>0.01652892561983421</v>
      </c>
      <c r="Y2" s="5">
        <f>W2/(F2^2)</f>
        <v>0.00013660269107301</v>
      </c>
    </row>
    <row r="3" spans="1:25" ht="12.75">
      <c r="A3" s="4">
        <v>2</v>
      </c>
      <c r="B3" s="4">
        <v>8</v>
      </c>
      <c r="C3" s="4">
        <v>6</v>
      </c>
      <c r="F3" s="5">
        <f aca="true" t="shared" si="1" ref="F3:F8">AVERAGE(B3:E3)</f>
        <v>7</v>
      </c>
      <c r="G3" s="5">
        <f aca="true" t="shared" si="2" ref="G3:G8">F3/SUM(B3:E3)</f>
        <v>0.5</v>
      </c>
      <c r="H3" s="5">
        <f t="shared" si="0"/>
        <v>1.4142135623730951</v>
      </c>
      <c r="I3" s="6">
        <v>0.01</v>
      </c>
      <c r="J3" s="5">
        <f aca="true" t="shared" si="3" ref="J3:J8">VAR(B3:E3)</f>
        <v>2</v>
      </c>
      <c r="K3" s="5">
        <f aca="true" t="shared" si="4" ref="K3:K8">J3/(F$10^2)</f>
        <v>0.10650887573964499</v>
      </c>
      <c r="L3" s="5">
        <f>J3/((AVERAGE(B$2:C$5))^2)</f>
        <v>0.08</v>
      </c>
      <c r="M3" s="5">
        <f aca="true" t="shared" si="5" ref="M3:M8">J3/(F3^2)</f>
        <v>0.04081632653061224</v>
      </c>
      <c r="N3" s="5">
        <f aca="true" t="shared" si="6" ref="N3:N8">H3/F3</f>
        <v>0.20203050891044216</v>
      </c>
      <c r="O3" s="5">
        <f aca="true" t="shared" si="7" ref="O3:O8">(M3/MAX(M3:M9))*0.8</f>
        <v>0.03051805337519623</v>
      </c>
      <c r="P3" s="5">
        <f aca="true" t="shared" si="8" ref="P3:P8">J3/SUM(B3:E3)</f>
        <v>0.14285714285714285</v>
      </c>
      <c r="Q3" s="5">
        <f aca="true" t="shared" si="9" ref="Q3:Q8">J3/(SUM(B3:E3)^2)</f>
        <v>0.01020408163265306</v>
      </c>
      <c r="R3" s="5">
        <f aca="true" t="shared" si="10" ref="R3:S5">B3/SUM($B3:$C3)</f>
        <v>0.5714285714285714</v>
      </c>
      <c r="S3" s="5">
        <f t="shared" si="10"/>
        <v>0.42857142857142855</v>
      </c>
      <c r="V3" s="5">
        <f aca="true" t="shared" si="11" ref="V3:V8">AVERAGE(R3:U3)</f>
        <v>0.5</v>
      </c>
      <c r="W3" s="5">
        <f aca="true" t="shared" si="12" ref="W3:W8">VAR(R3:U3)</f>
        <v>0.010204081632652962</v>
      </c>
      <c r="X3" s="5">
        <f aca="true" t="shared" si="13" ref="X3:X8">W3/(V3^2)</f>
        <v>0.040816326530611846</v>
      </c>
      <c r="Y3" s="5">
        <f aca="true" t="shared" si="14" ref="Y3:Y8">W3/(F3^2)</f>
        <v>0.0002082465639316931</v>
      </c>
    </row>
    <row r="4" spans="1:25" ht="12.75">
      <c r="A4" s="4">
        <v>2</v>
      </c>
      <c r="B4" s="4">
        <v>3</v>
      </c>
      <c r="C4" s="4">
        <v>2</v>
      </c>
      <c r="F4" s="5">
        <f t="shared" si="1"/>
        <v>2.5</v>
      </c>
      <c r="G4" s="5">
        <f t="shared" si="2"/>
        <v>0.5</v>
      </c>
      <c r="H4" s="5">
        <f t="shared" si="0"/>
        <v>0.7071067811865476</v>
      </c>
      <c r="I4" s="6">
        <v>0.05</v>
      </c>
      <c r="J4" s="5">
        <f>VAR(B4:C4)</f>
        <v>0.5</v>
      </c>
      <c r="K4" s="5">
        <f t="shared" si="4"/>
        <v>0.026627218934911247</v>
      </c>
      <c r="L4" s="5">
        <f>J4/((AVERAGE(B$2:C$5))^2)</f>
        <v>0.02</v>
      </c>
      <c r="M4" s="5">
        <f t="shared" si="5"/>
        <v>0.08</v>
      </c>
      <c r="N4" s="5">
        <f t="shared" si="6"/>
        <v>0.282842712474619</v>
      </c>
      <c r="O4" s="5">
        <f t="shared" si="7"/>
        <v>0.05981538461538462</v>
      </c>
      <c r="P4" s="5">
        <f t="shared" si="8"/>
        <v>0.1</v>
      </c>
      <c r="Q4" s="5">
        <f t="shared" si="9"/>
        <v>0.02</v>
      </c>
      <c r="R4" s="5">
        <f t="shared" si="10"/>
        <v>0.6</v>
      </c>
      <c r="S4" s="5">
        <f t="shared" si="10"/>
        <v>0.4</v>
      </c>
      <c r="V4" s="5">
        <f t="shared" si="11"/>
        <v>0.5</v>
      </c>
      <c r="W4" s="5">
        <f t="shared" si="12"/>
        <v>0.020000000000000018</v>
      </c>
      <c r="X4" s="5">
        <f t="shared" si="13"/>
        <v>0.08000000000000007</v>
      </c>
      <c r="Y4" s="5">
        <f t="shared" si="14"/>
        <v>0.0032000000000000028</v>
      </c>
    </row>
    <row r="5" spans="1:25" ht="12.75">
      <c r="A5" s="4">
        <v>2</v>
      </c>
      <c r="B5" s="4">
        <v>8</v>
      </c>
      <c r="C5" s="4">
        <v>2</v>
      </c>
      <c r="F5" s="5">
        <f t="shared" si="1"/>
        <v>5</v>
      </c>
      <c r="G5" s="5">
        <f t="shared" si="2"/>
        <v>0.5</v>
      </c>
      <c r="H5" s="5">
        <f t="shared" si="0"/>
        <v>4.242640687119285</v>
      </c>
      <c r="I5" s="6">
        <v>0.36</v>
      </c>
      <c r="J5" s="5">
        <f>VAR(B5:C5)</f>
        <v>18</v>
      </c>
      <c r="K5" s="5">
        <f t="shared" si="4"/>
        <v>0.9585798816568049</v>
      </c>
      <c r="L5" s="5">
        <f>J5/((AVERAGE(B$2:C$5))^2)</f>
        <v>0.72</v>
      </c>
      <c r="M5" s="5">
        <f t="shared" si="5"/>
        <v>0.72</v>
      </c>
      <c r="N5" s="5">
        <f t="shared" si="6"/>
        <v>0.8485281374238569</v>
      </c>
      <c r="O5" s="5">
        <f t="shared" si="7"/>
        <v>0.5383384615384615</v>
      </c>
      <c r="P5" s="5">
        <f t="shared" si="8"/>
        <v>1.8</v>
      </c>
      <c r="Q5" s="5">
        <f t="shared" si="9"/>
        <v>0.18</v>
      </c>
      <c r="R5" s="5">
        <f>B5/SUM($B5:$C5)</f>
        <v>0.8</v>
      </c>
      <c r="S5" s="5">
        <f t="shared" si="10"/>
        <v>0.2</v>
      </c>
      <c r="V5" s="5">
        <f t="shared" si="11"/>
        <v>0.5</v>
      </c>
      <c r="W5" s="5">
        <f t="shared" si="12"/>
        <v>0.18000000000000016</v>
      </c>
      <c r="X5" s="5">
        <f t="shared" si="13"/>
        <v>0.7200000000000006</v>
      </c>
      <c r="Y5" s="5">
        <f t="shared" si="14"/>
        <v>0.007200000000000007</v>
      </c>
    </row>
    <row r="6" spans="1:25" ht="12.75">
      <c r="A6" s="4">
        <v>3</v>
      </c>
      <c r="B6" s="4">
        <v>4</v>
      </c>
      <c r="C6" s="4">
        <v>3</v>
      </c>
      <c r="D6" s="4">
        <v>0</v>
      </c>
      <c r="F6" s="5">
        <f t="shared" si="1"/>
        <v>2.3333333333333335</v>
      </c>
      <c r="G6" s="5">
        <f t="shared" si="2"/>
        <v>0.33333333333333337</v>
      </c>
      <c r="H6" s="5">
        <f t="shared" si="0"/>
        <v>2.081665999466133</v>
      </c>
      <c r="I6" s="6">
        <v>0.55</v>
      </c>
      <c r="J6" s="5">
        <f t="shared" si="3"/>
        <v>4.333333333333334</v>
      </c>
      <c r="K6" s="5">
        <f t="shared" si="4"/>
        <v>0.23076923076923084</v>
      </c>
      <c r="L6" s="5">
        <f>J6/((AVERAGE(B$6:D$7))^2)</f>
        <v>0.39</v>
      </c>
      <c r="M6" s="5">
        <f t="shared" si="5"/>
        <v>0.7959183673469388</v>
      </c>
      <c r="N6" s="5">
        <f t="shared" si="6"/>
        <v>0.8921425711997713</v>
      </c>
      <c r="O6" s="5">
        <f t="shared" si="7"/>
        <v>0.5951020408163266</v>
      </c>
      <c r="P6" s="5">
        <f t="shared" si="8"/>
        <v>0.6190476190476192</v>
      </c>
      <c r="Q6" s="5">
        <f t="shared" si="9"/>
        <v>0.08843537414965988</v>
      </c>
      <c r="R6" s="5">
        <f>B6/SUM($B6:$D6)</f>
        <v>0.5714285714285714</v>
      </c>
      <c r="S6" s="5">
        <f>C6/SUM($B6:$D6)</f>
        <v>0.42857142857142855</v>
      </c>
      <c r="T6" s="5">
        <f>D6/SUM($B6:$D6)</f>
        <v>0</v>
      </c>
      <c r="V6" s="5">
        <f t="shared" si="11"/>
        <v>0.3333333333333333</v>
      </c>
      <c r="W6" s="5">
        <f t="shared" si="12"/>
        <v>0.08843537414965982</v>
      </c>
      <c r="X6" s="5">
        <f t="shared" si="13"/>
        <v>0.7959183673469384</v>
      </c>
      <c r="Y6" s="5">
        <f t="shared" si="14"/>
        <v>0.01624323198667221</v>
      </c>
    </row>
    <row r="7" spans="1:25" ht="12.75">
      <c r="A7" s="4">
        <v>3</v>
      </c>
      <c r="B7" s="4">
        <v>8</v>
      </c>
      <c r="C7" s="4">
        <v>5</v>
      </c>
      <c r="D7" s="4">
        <v>0</v>
      </c>
      <c r="F7" s="5">
        <f t="shared" si="1"/>
        <v>4.333333333333333</v>
      </c>
      <c r="G7" s="5">
        <f t="shared" si="2"/>
        <v>0.3333333333333333</v>
      </c>
      <c r="H7" s="5">
        <f t="shared" si="0"/>
        <v>4.041451884327381</v>
      </c>
      <c r="I7" s="6">
        <v>0.58</v>
      </c>
      <c r="J7" s="5">
        <f t="shared" si="3"/>
        <v>16.333333333333332</v>
      </c>
      <c r="K7" s="5">
        <f t="shared" si="4"/>
        <v>0.8698224852071007</v>
      </c>
      <c r="L7" s="5">
        <f>J7/((AVERAGE(B$6:D$7))^2)</f>
        <v>1.4699999999999998</v>
      </c>
      <c r="M7" s="5">
        <f t="shared" si="5"/>
        <v>0.8698224852071007</v>
      </c>
      <c r="N7" s="5">
        <f t="shared" si="6"/>
        <v>0.9326427425370879</v>
      </c>
      <c r="O7" s="5">
        <f t="shared" si="7"/>
        <v>0.6503595812471553</v>
      </c>
      <c r="P7" s="5">
        <f t="shared" si="8"/>
        <v>1.2564102564102564</v>
      </c>
      <c r="Q7" s="5">
        <f t="shared" si="9"/>
        <v>0.09664694280078895</v>
      </c>
      <c r="R7" s="5">
        <f>B7/SUM($B7:$E7)</f>
        <v>0.6153846153846154</v>
      </c>
      <c r="S7" s="5">
        <f>C7/SUM($B7:$D7)</f>
        <v>0.38461538461538464</v>
      </c>
      <c r="T7" s="5">
        <f>D7/SUM($B7:$D7)</f>
        <v>0</v>
      </c>
      <c r="V7" s="5">
        <f t="shared" si="11"/>
        <v>0.3333333333333333</v>
      </c>
      <c r="W7" s="5">
        <f t="shared" si="12"/>
        <v>0.09664694280078898</v>
      </c>
      <c r="X7" s="5">
        <f t="shared" si="13"/>
        <v>0.8698224852071008</v>
      </c>
      <c r="Y7" s="5">
        <f t="shared" si="14"/>
        <v>0.005146878610692905</v>
      </c>
    </row>
    <row r="8" spans="1:25" ht="12.75">
      <c r="A8" s="4">
        <v>4</v>
      </c>
      <c r="B8" s="4">
        <v>9</v>
      </c>
      <c r="C8" s="4">
        <v>8</v>
      </c>
      <c r="D8" s="4">
        <v>1</v>
      </c>
      <c r="E8" s="4">
        <v>0</v>
      </c>
      <c r="F8" s="5">
        <f t="shared" si="1"/>
        <v>4.5</v>
      </c>
      <c r="G8" s="5">
        <f t="shared" si="2"/>
        <v>0.25</v>
      </c>
      <c r="H8" s="5">
        <f t="shared" si="0"/>
        <v>4.654746681256314</v>
      </c>
      <c r="I8" s="6">
        <v>0.8</v>
      </c>
      <c r="J8" s="5">
        <f t="shared" si="3"/>
        <v>21.666666666666668</v>
      </c>
      <c r="K8" s="5">
        <f t="shared" si="4"/>
        <v>1.1538461538461542</v>
      </c>
      <c r="L8" s="5">
        <f>J8/((AVERAGE(B$6:C$7))^2)</f>
        <v>0.8666666666666667</v>
      </c>
      <c r="M8" s="5">
        <f t="shared" si="5"/>
        <v>1.0699588477366255</v>
      </c>
      <c r="N8" s="5">
        <f t="shared" si="6"/>
        <v>1.034388151390292</v>
      </c>
      <c r="O8" s="5">
        <f t="shared" si="7"/>
        <v>0.8</v>
      </c>
      <c r="P8" s="5">
        <f t="shared" si="8"/>
        <v>1.2037037037037037</v>
      </c>
      <c r="Q8" s="5">
        <f t="shared" si="9"/>
        <v>0.0668724279835391</v>
      </c>
      <c r="R8" s="5">
        <f>B8/SUM($B8:$D8)</f>
        <v>0.5</v>
      </c>
      <c r="S8" s="5">
        <f>C8/SUM($B8:$D8)</f>
        <v>0.4444444444444444</v>
      </c>
      <c r="T8" s="5">
        <f>D8/SUM($B8:$D8)</f>
        <v>0.05555555555555555</v>
      </c>
      <c r="U8" s="5">
        <f>E8/SUM($B8:$D8)</f>
        <v>0</v>
      </c>
      <c r="V8" s="5">
        <f t="shared" si="11"/>
        <v>0.25</v>
      </c>
      <c r="W8" s="5">
        <f t="shared" si="12"/>
        <v>0.0668724279835391</v>
      </c>
      <c r="X8" s="5">
        <f t="shared" si="13"/>
        <v>1.0699588477366255</v>
      </c>
      <c r="Y8" s="5">
        <f t="shared" si="14"/>
        <v>0.003302342122643906</v>
      </c>
    </row>
    <row r="10" spans="6:10" ht="12.75">
      <c r="F10" s="5">
        <f>AVERAGE(B2:E8)</f>
        <v>4.333333333333333</v>
      </c>
      <c r="J10" s="5">
        <f>VAR(B2:E8)</f>
        <v>9.647058823529411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:C4"/>
    </sheetView>
  </sheetViews>
  <sheetFormatPr defaultColWidth="9.140625" defaultRowHeight="12.75"/>
  <cols>
    <col min="1" max="1" width="8.8515625" style="4" customWidth="1"/>
  </cols>
  <sheetData>
    <row r="1" spans="1:3" ht="12.75">
      <c r="A1" s="4" t="s">
        <v>17</v>
      </c>
      <c r="B1" t="s">
        <v>19</v>
      </c>
      <c r="C1" t="s">
        <v>20</v>
      </c>
    </row>
    <row r="2" spans="1:3" ht="12.75">
      <c r="A2" s="4">
        <v>2</v>
      </c>
      <c r="B2">
        <v>67</v>
      </c>
      <c r="C2">
        <v>67</v>
      </c>
    </row>
    <row r="3" spans="1:3" ht="12.75">
      <c r="A3" s="4">
        <v>3</v>
      </c>
      <c r="B3">
        <v>50</v>
      </c>
      <c r="C3">
        <v>33</v>
      </c>
    </row>
    <row r="4" spans="1:3" ht="12.75">
      <c r="A4" s="7" t="s">
        <v>18</v>
      </c>
      <c r="B4">
        <v>0</v>
      </c>
      <c r="C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Hardegree</dc:creator>
  <cp:keywords/>
  <dc:description/>
  <cp:lastModifiedBy>Gary Hardegree</cp:lastModifiedBy>
  <dcterms:created xsi:type="dcterms:W3CDTF">2002-04-09T17:31:54Z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